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e3cec541825128/Perso/Trail/"/>
    </mc:Choice>
  </mc:AlternateContent>
  <xr:revisionPtr revIDLastSave="317" documentId="8_{DAAE1739-9E65-43BC-BEE3-ABB795C9AC98}" xr6:coauthVersionLast="47" xr6:coauthVersionMax="47" xr10:uidLastSave="{4D03367D-726B-40E1-9F77-CC2701458A19}"/>
  <bookViews>
    <workbookView xWindow="0" yWindow="0" windowWidth="25800" windowHeight="21000" xr2:uid="{46FA88EF-1115-4092-AC4B-D78B3BBDE668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12" i="1"/>
  <c r="M11" i="1"/>
  <c r="M10" i="1"/>
  <c r="M9" i="1"/>
  <c r="M8" i="1"/>
  <c r="M7" i="1"/>
  <c r="M6" i="1"/>
  <c r="K23" i="1"/>
  <c r="H23" i="1"/>
  <c r="K22" i="1"/>
  <c r="H22" i="1"/>
  <c r="K21" i="1"/>
  <c r="H21" i="1"/>
  <c r="N17" i="1"/>
  <c r="N16" i="1"/>
  <c r="N15" i="1"/>
  <c r="N14" i="1"/>
  <c r="N13" i="1"/>
  <c r="N12" i="1"/>
  <c r="N11" i="1"/>
  <c r="N10" i="1"/>
  <c r="N9" i="1"/>
  <c r="N8" i="1"/>
  <c r="N7" i="1"/>
  <c r="N6" i="1"/>
  <c r="I20" i="1" s="1"/>
  <c r="L17" i="1"/>
  <c r="O17" i="1" s="1"/>
  <c r="K17" i="1"/>
  <c r="J17" i="1"/>
  <c r="I17" i="1"/>
  <c r="H17" i="1"/>
  <c r="G17" i="1"/>
  <c r="F17" i="1"/>
  <c r="E17" i="1"/>
  <c r="D17" i="1"/>
  <c r="L16" i="1"/>
  <c r="O16" i="1" s="1"/>
  <c r="K16" i="1"/>
  <c r="J16" i="1"/>
  <c r="I16" i="1"/>
  <c r="H16" i="1"/>
  <c r="G16" i="1"/>
  <c r="F16" i="1"/>
  <c r="E16" i="1"/>
  <c r="D16" i="1"/>
  <c r="L15" i="1"/>
  <c r="O15" i="1" s="1"/>
  <c r="K15" i="1"/>
  <c r="J15" i="1"/>
  <c r="I15" i="1"/>
  <c r="H15" i="1"/>
  <c r="G15" i="1"/>
  <c r="F15" i="1"/>
  <c r="E15" i="1"/>
  <c r="D15" i="1"/>
  <c r="L14" i="1"/>
  <c r="O14" i="1" s="1"/>
  <c r="K14" i="1"/>
  <c r="J14" i="1"/>
  <c r="I14" i="1"/>
  <c r="H14" i="1"/>
  <c r="G14" i="1"/>
  <c r="F14" i="1"/>
  <c r="E14" i="1"/>
  <c r="D14" i="1"/>
  <c r="L13" i="1"/>
  <c r="O13" i="1" s="1"/>
  <c r="K13" i="1"/>
  <c r="J13" i="1"/>
  <c r="I13" i="1"/>
  <c r="H13" i="1"/>
  <c r="G13" i="1"/>
  <c r="F13" i="1"/>
  <c r="E13" i="1"/>
  <c r="D13" i="1"/>
  <c r="L12" i="1"/>
  <c r="O12" i="1" s="1"/>
  <c r="K12" i="1"/>
  <c r="J12" i="1"/>
  <c r="I12" i="1"/>
  <c r="H12" i="1"/>
  <c r="G12" i="1"/>
  <c r="F12" i="1"/>
  <c r="E12" i="1"/>
  <c r="D12" i="1"/>
  <c r="L11" i="1"/>
  <c r="O11" i="1" s="1"/>
  <c r="K11" i="1"/>
  <c r="J11" i="1"/>
  <c r="I11" i="1"/>
  <c r="H11" i="1"/>
  <c r="G11" i="1"/>
  <c r="F11" i="1"/>
  <c r="E11" i="1"/>
  <c r="D11" i="1"/>
  <c r="L10" i="1"/>
  <c r="O10" i="1" s="1"/>
  <c r="K10" i="1"/>
  <c r="J10" i="1"/>
  <c r="I10" i="1"/>
  <c r="H10" i="1"/>
  <c r="G10" i="1"/>
  <c r="F10" i="1"/>
  <c r="E10" i="1"/>
  <c r="D10" i="1"/>
  <c r="L9" i="1"/>
  <c r="O9" i="1" s="1"/>
  <c r="K9" i="1"/>
  <c r="J9" i="1"/>
  <c r="I9" i="1"/>
  <c r="H9" i="1"/>
  <c r="G9" i="1"/>
  <c r="F9" i="1"/>
  <c r="E9" i="1"/>
  <c r="D9" i="1"/>
  <c r="L8" i="1"/>
  <c r="O8" i="1" s="1"/>
  <c r="K8" i="1"/>
  <c r="J8" i="1"/>
  <c r="I8" i="1"/>
  <c r="H8" i="1"/>
  <c r="G8" i="1"/>
  <c r="F8" i="1"/>
  <c r="E8" i="1"/>
  <c r="D8" i="1"/>
  <c r="L7" i="1"/>
  <c r="O7" i="1" s="1"/>
  <c r="K7" i="1"/>
  <c r="J7" i="1"/>
  <c r="I7" i="1"/>
  <c r="H7" i="1"/>
  <c r="G7" i="1"/>
  <c r="F7" i="1"/>
  <c r="E7" i="1"/>
  <c r="D7" i="1"/>
  <c r="L6" i="1"/>
  <c r="O6" i="1" s="1"/>
  <c r="L20" i="1" s="1"/>
  <c r="K6" i="1"/>
  <c r="J6" i="1"/>
  <c r="I6" i="1"/>
  <c r="H6" i="1"/>
  <c r="G6" i="1"/>
  <c r="F6" i="1"/>
  <c r="E6" i="1"/>
  <c r="D6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<sst xmlns="http://schemas.openxmlformats.org/spreadsheetml/2006/main" count="20" uniqueCount="15">
  <si>
    <t>km/h</t>
  </si>
  <si>
    <t>Saisissez ici votre VMA:</t>
  </si>
  <si>
    <t>environ</t>
  </si>
  <si>
    <t>entre</t>
  </si>
  <si>
    <t>et</t>
  </si>
  <si>
    <t xml:space="preserve">soit </t>
  </si>
  <si>
    <t>min/km</t>
  </si>
  <si>
    <t>Allure footing (env 70%)</t>
  </si>
  <si>
    <t>10km (entre 85-90%)</t>
  </si>
  <si>
    <t>Semi Marathon (entre 80-85%)</t>
  </si>
  <si>
    <t>Marathon  (entre 75-80%)</t>
  </si>
  <si>
    <r>
      <t>Ce tableau vous donne vos temps de passage en fonction de la VMA que vous avez renseigné.
Vous pouvez modifier la dernière ligne (</t>
    </r>
    <r>
      <rPr>
        <b/>
        <i/>
        <sz val="11"/>
        <color rgb="FF00B050"/>
        <rFont val="Calibri"/>
        <family val="2"/>
        <scheme val="minor"/>
      </rPr>
      <t>en vert</t>
    </r>
    <r>
      <rPr>
        <i/>
        <sz val="11"/>
        <rFont val="Calibri"/>
        <family val="2"/>
        <scheme val="minor"/>
      </rPr>
      <t xml:space="preserve">) afin d'avoir un pourcentage personnalisé si celui-ci n'existe pas déjà dans le tableau.
Seules les 2 cellules </t>
    </r>
    <r>
      <rPr>
        <b/>
        <i/>
        <sz val="11"/>
        <color rgb="FF00B050"/>
        <rFont val="Calibri"/>
        <family val="2"/>
        <scheme val="minor"/>
      </rPr>
      <t>en vert</t>
    </r>
    <r>
      <rPr>
        <i/>
        <sz val="11"/>
        <rFont val="Calibri"/>
        <family val="2"/>
        <scheme val="minor"/>
      </rPr>
      <t xml:space="preserve"> sont modifiable.</t>
    </r>
  </si>
  <si>
    <t>Temps théoriques sur les distances officielles en fonction de votre VMA</t>
  </si>
  <si>
    <t>Vitesse
(km/h)</t>
  </si>
  <si>
    <t>Allure
(min/km)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</si>
</sst>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/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2" borderId="29" xfId="0" applyFill="1" applyBorder="1"/>
    <xf numFmtId="0" fontId="0" fillId="2" borderId="30" xfId="0" applyFill="1" applyBorder="1"/>
    <xf numFmtId="21" fontId="5" fillId="2" borderId="29" xfId="0" applyNumberFormat="1" applyFont="1" applyFill="1" applyBorder="1"/>
    <xf numFmtId="0" fontId="1" fillId="2" borderId="29" xfId="0" applyFont="1" applyFill="1" applyBorder="1"/>
    <xf numFmtId="0" fontId="1" fillId="0" borderId="31" xfId="0" applyFont="1" applyBorder="1"/>
    <xf numFmtId="0" fontId="0" fillId="0" borderId="32" xfId="0" applyBorder="1"/>
    <xf numFmtId="0" fontId="0" fillId="0" borderId="33" xfId="0" applyBorder="1"/>
    <xf numFmtId="164" fontId="0" fillId="0" borderId="0" xfId="0" applyNumberFormat="1"/>
    <xf numFmtId="45" fontId="0" fillId="0" borderId="0" xfId="0" applyNumberFormat="1"/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2" fillId="2" borderId="29" xfId="0" applyFont="1" applyFill="1" applyBorder="1" applyProtection="1">
      <protection locked="0"/>
    </xf>
    <xf numFmtId="2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0" xfId="0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2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5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5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5" fontId="0" fillId="0" borderId="11" xfId="0" applyNumberForma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45" fontId="0" fillId="0" borderId="15" xfId="0" applyNumberFormat="1" applyBorder="1" applyAlignment="1">
      <alignment horizontal="center" vertical="center"/>
    </xf>
    <xf numFmtId="45" fontId="0" fillId="0" borderId="16" xfId="0" applyNumberFormat="1" applyBorder="1" applyAlignment="1">
      <alignment horizontal="center" vertical="center"/>
    </xf>
    <xf numFmtId="45" fontId="0" fillId="0" borderId="18" xfId="0" applyNumberFormat="1" applyBorder="1" applyAlignment="1">
      <alignment horizontal="center" vertical="center"/>
    </xf>
    <xf numFmtId="45" fontId="0" fillId="0" borderId="40" xfId="0" applyNumberForma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45" fontId="0" fillId="0" borderId="14" xfId="0" applyNumberFormat="1" applyBorder="1" applyAlignment="1">
      <alignment horizontal="center" vertical="center"/>
    </xf>
    <xf numFmtId="45" fontId="0" fillId="0" borderId="1" xfId="0" applyNumberFormat="1" applyBorder="1" applyAlignment="1">
      <alignment horizontal="center" vertical="center"/>
    </xf>
    <xf numFmtId="45" fontId="0" fillId="0" borderId="19" xfId="0" applyNumberFormat="1" applyBorder="1" applyAlignment="1">
      <alignment horizontal="center" vertical="center"/>
    </xf>
    <xf numFmtId="45" fontId="0" fillId="0" borderId="41" xfId="0" applyNumberFormat="1" applyBorder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/>
    </xf>
    <xf numFmtId="45" fontId="0" fillId="0" borderId="22" xfId="0" applyNumberFormat="1" applyBorder="1" applyAlignment="1">
      <alignment horizontal="center" vertical="center"/>
    </xf>
    <xf numFmtId="45" fontId="0" fillId="0" borderId="23" xfId="0" applyNumberFormat="1" applyBorder="1" applyAlignment="1">
      <alignment horizontal="center" vertical="center"/>
    </xf>
    <xf numFmtId="45" fontId="0" fillId="0" borderId="24" xfId="0" applyNumberFormat="1" applyBorder="1" applyAlignment="1">
      <alignment horizontal="center" vertical="center"/>
    </xf>
    <xf numFmtId="9" fontId="2" fillId="0" borderId="20" xfId="0" applyNumberFormat="1" applyFont="1" applyBorder="1" applyAlignment="1" applyProtection="1">
      <alignment horizontal="center" vertical="center"/>
      <protection locked="0"/>
    </xf>
    <xf numFmtId="45" fontId="0" fillId="0" borderId="25" xfId="0" applyNumberFormat="1" applyBorder="1" applyAlignment="1">
      <alignment horizontal="center" vertical="center"/>
    </xf>
    <xf numFmtId="45" fontId="0" fillId="0" borderId="26" xfId="0" applyNumberFormat="1" applyBorder="1" applyAlignment="1">
      <alignment horizontal="center" vertical="center"/>
    </xf>
    <xf numFmtId="45" fontId="0" fillId="0" borderId="27" xfId="0" applyNumberFormat="1" applyBorder="1" applyAlignment="1">
      <alignment horizontal="center" vertical="center"/>
    </xf>
    <xf numFmtId="45" fontId="0" fillId="0" borderId="4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39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BD5C-5914-4C84-A388-C980AB809498}">
  <sheetPr>
    <pageSetUpPr fitToPage="1"/>
  </sheetPr>
  <dimension ref="B1:O23"/>
  <sheetViews>
    <sheetView showGridLines="0" tabSelected="1" workbookViewId="0">
      <selection activeCell="F2" sqref="F2"/>
    </sheetView>
  </sheetViews>
  <sheetFormatPr baseColWidth="10" defaultColWidth="10.7109375" defaultRowHeight="15" x14ac:dyDescent="0.25"/>
  <cols>
    <col min="1" max="1" width="2.42578125" customWidth="1"/>
    <col min="2" max="13" width="5.5703125" customWidth="1"/>
    <col min="14" max="15" width="9.7109375" customWidth="1"/>
  </cols>
  <sheetData>
    <row r="1" spans="2:15" ht="6" customHeight="1" thickBot="1" x14ac:dyDescent="0.3"/>
    <row r="2" spans="2:15" ht="15.75" thickBot="1" x14ac:dyDescent="0.3">
      <c r="B2" s="23" t="s">
        <v>1</v>
      </c>
      <c r="C2" s="24"/>
      <c r="D2" s="24"/>
      <c r="E2" s="24"/>
      <c r="F2" s="15">
        <v>17.5</v>
      </c>
      <c r="G2" s="6" t="s">
        <v>0</v>
      </c>
      <c r="H2" s="5">
        <v>4.1666666666666664E-2</v>
      </c>
      <c r="I2" s="3"/>
      <c r="J2" s="6"/>
      <c r="K2" s="3"/>
      <c r="L2" s="3"/>
      <c r="M2" s="3"/>
      <c r="N2" s="3"/>
      <c r="O2" s="4"/>
    </row>
    <row r="3" spans="2:15" ht="75" customHeight="1" x14ac:dyDescent="0.25"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 ht="15.75" thickBot="1" x14ac:dyDescent="0.3">
      <c r="B4" s="2"/>
      <c r="C4" s="2"/>
      <c r="D4" s="2"/>
      <c r="E4" s="2"/>
      <c r="F4" s="1"/>
      <c r="G4" s="1"/>
    </row>
    <row r="5" spans="2:15" ht="30.75" thickBot="1" x14ac:dyDescent="0.3">
      <c r="C5" s="30">
        <v>100</v>
      </c>
      <c r="D5" s="31">
        <v>200</v>
      </c>
      <c r="E5" s="31">
        <v>300</v>
      </c>
      <c r="F5" s="31">
        <v>400</v>
      </c>
      <c r="G5" s="31">
        <v>500</v>
      </c>
      <c r="H5" s="31">
        <v>2400</v>
      </c>
      <c r="I5" s="31">
        <v>700</v>
      </c>
      <c r="J5" s="31">
        <v>800</v>
      </c>
      <c r="K5" s="31">
        <v>900</v>
      </c>
      <c r="L5" s="32">
        <v>1000</v>
      </c>
      <c r="M5" s="60">
        <v>1500</v>
      </c>
      <c r="N5" s="58" t="s">
        <v>13</v>
      </c>
      <c r="O5" s="59" t="s">
        <v>14</v>
      </c>
    </row>
    <row r="6" spans="2:15" x14ac:dyDescent="0.25">
      <c r="B6" s="39">
        <v>0.7</v>
      </c>
      <c r="C6" s="40">
        <f t="shared" ref="C6:M17" si="0">C$5*$H$2/($F$2*1000*$B6)</f>
        <v>3.4013605442176868E-4</v>
      </c>
      <c r="D6" s="41">
        <f t="shared" si="0"/>
        <v>6.8027210884353737E-4</v>
      </c>
      <c r="E6" s="41">
        <f t="shared" si="0"/>
        <v>1.0204081632653062E-3</v>
      </c>
      <c r="F6" s="41">
        <f t="shared" si="0"/>
        <v>1.3605442176870747E-3</v>
      </c>
      <c r="G6" s="41">
        <f t="shared" si="0"/>
        <v>1.7006802721088435E-3</v>
      </c>
      <c r="H6" s="41">
        <f t="shared" si="0"/>
        <v>8.1632653061224497E-3</v>
      </c>
      <c r="I6" s="41">
        <f t="shared" si="0"/>
        <v>2.3809523809523807E-3</v>
      </c>
      <c r="J6" s="41">
        <f t="shared" si="0"/>
        <v>2.7210884353741495E-3</v>
      </c>
      <c r="K6" s="41">
        <f t="shared" si="0"/>
        <v>3.0612244897959182E-3</v>
      </c>
      <c r="L6" s="42">
        <f t="shared" si="0"/>
        <v>3.4013605442176869E-3</v>
      </c>
      <c r="M6" s="43">
        <f t="shared" si="0"/>
        <v>5.1020408163265302E-3</v>
      </c>
      <c r="N6" s="33">
        <f>F$2*B6</f>
        <v>12.25</v>
      </c>
      <c r="O6" s="34">
        <f>L6</f>
        <v>3.4013605442176869E-3</v>
      </c>
    </row>
    <row r="7" spans="2:15" x14ac:dyDescent="0.25">
      <c r="B7" s="44">
        <v>0.75</v>
      </c>
      <c r="C7" s="45">
        <f t="shared" si="0"/>
        <v>3.1746031746031741E-4</v>
      </c>
      <c r="D7" s="46">
        <f t="shared" si="0"/>
        <v>6.3492063492063481E-4</v>
      </c>
      <c r="E7" s="46">
        <f t="shared" si="0"/>
        <v>9.5238095238095238E-4</v>
      </c>
      <c r="F7" s="46">
        <f t="shared" si="0"/>
        <v>1.2698412698412696E-3</v>
      </c>
      <c r="G7" s="46">
        <f t="shared" si="0"/>
        <v>1.5873015873015873E-3</v>
      </c>
      <c r="H7" s="46">
        <f t="shared" si="0"/>
        <v>7.619047619047619E-3</v>
      </c>
      <c r="I7" s="46">
        <f t="shared" si="0"/>
        <v>2.2222222222222222E-3</v>
      </c>
      <c r="J7" s="46">
        <f t="shared" si="0"/>
        <v>2.5396825396825392E-3</v>
      </c>
      <c r="K7" s="46">
        <f t="shared" si="0"/>
        <v>2.8571428571428571E-3</v>
      </c>
      <c r="L7" s="47">
        <f t="shared" si="0"/>
        <v>3.1746031746031746E-3</v>
      </c>
      <c r="M7" s="48">
        <f t="shared" si="0"/>
        <v>4.7619047619047623E-3</v>
      </c>
      <c r="N7" s="35">
        <f t="shared" ref="N7:N17" si="1">F$2*B7</f>
        <v>13.125</v>
      </c>
      <c r="O7" s="36">
        <f t="shared" ref="O7:O17" si="2">L7</f>
        <v>3.1746031746031746E-3</v>
      </c>
    </row>
    <row r="8" spans="2:15" x14ac:dyDescent="0.25">
      <c r="B8" s="44">
        <v>0.8</v>
      </c>
      <c r="C8" s="45">
        <f t="shared" si="0"/>
        <v>2.9761904761904759E-4</v>
      </c>
      <c r="D8" s="46">
        <f t="shared" si="0"/>
        <v>5.9523809523809518E-4</v>
      </c>
      <c r="E8" s="46">
        <f t="shared" si="0"/>
        <v>8.9285714285714283E-4</v>
      </c>
      <c r="F8" s="46">
        <f t="shared" si="0"/>
        <v>1.1904761904761904E-3</v>
      </c>
      <c r="G8" s="46">
        <f t="shared" si="0"/>
        <v>1.488095238095238E-3</v>
      </c>
      <c r="H8" s="46">
        <f t="shared" si="0"/>
        <v>7.1428571428571426E-3</v>
      </c>
      <c r="I8" s="46">
        <f t="shared" si="0"/>
        <v>2.0833333333333333E-3</v>
      </c>
      <c r="J8" s="46">
        <f t="shared" si="0"/>
        <v>2.3809523809523807E-3</v>
      </c>
      <c r="K8" s="46">
        <f t="shared" si="0"/>
        <v>2.6785714285714286E-3</v>
      </c>
      <c r="L8" s="47">
        <f t="shared" si="0"/>
        <v>2.976190476190476E-3</v>
      </c>
      <c r="M8" s="48">
        <f t="shared" si="0"/>
        <v>4.464285714285714E-3</v>
      </c>
      <c r="N8" s="35">
        <f t="shared" si="1"/>
        <v>14</v>
      </c>
      <c r="O8" s="36">
        <f t="shared" si="2"/>
        <v>2.976190476190476E-3</v>
      </c>
    </row>
    <row r="9" spans="2:15" x14ac:dyDescent="0.25">
      <c r="B9" s="44">
        <v>0.85</v>
      </c>
      <c r="C9" s="45">
        <f t="shared" si="0"/>
        <v>2.8011204481792715E-4</v>
      </c>
      <c r="D9" s="46">
        <f t="shared" si="0"/>
        <v>5.602240896358543E-4</v>
      </c>
      <c r="E9" s="46">
        <f t="shared" si="0"/>
        <v>8.4033613445378156E-4</v>
      </c>
      <c r="F9" s="46">
        <f t="shared" si="0"/>
        <v>1.1204481792717086E-3</v>
      </c>
      <c r="G9" s="46">
        <f t="shared" si="0"/>
        <v>1.4005602240896359E-3</v>
      </c>
      <c r="H9" s="46">
        <f t="shared" si="0"/>
        <v>6.7226890756302525E-3</v>
      </c>
      <c r="I9" s="46">
        <f t="shared" si="0"/>
        <v>1.9607843137254902E-3</v>
      </c>
      <c r="J9" s="46">
        <f t="shared" si="0"/>
        <v>2.2408963585434172E-3</v>
      </c>
      <c r="K9" s="46">
        <f t="shared" si="0"/>
        <v>2.5210084033613447E-3</v>
      </c>
      <c r="L9" s="47">
        <f t="shared" si="0"/>
        <v>2.8011204481792717E-3</v>
      </c>
      <c r="M9" s="48">
        <f t="shared" si="0"/>
        <v>4.2016806722689074E-3</v>
      </c>
      <c r="N9" s="35">
        <f t="shared" si="1"/>
        <v>14.875</v>
      </c>
      <c r="O9" s="36">
        <f t="shared" si="2"/>
        <v>2.8011204481792717E-3</v>
      </c>
    </row>
    <row r="10" spans="2:15" x14ac:dyDescent="0.25">
      <c r="B10" s="44">
        <v>0.9</v>
      </c>
      <c r="C10" s="45">
        <f t="shared" si="0"/>
        <v>2.6455026455026451E-4</v>
      </c>
      <c r="D10" s="46">
        <f t="shared" si="0"/>
        <v>5.2910052910052903E-4</v>
      </c>
      <c r="E10" s="46">
        <f t="shared" si="0"/>
        <v>7.9365079365079365E-4</v>
      </c>
      <c r="F10" s="46">
        <f t="shared" si="0"/>
        <v>1.0582010582010581E-3</v>
      </c>
      <c r="G10" s="46">
        <f t="shared" si="0"/>
        <v>1.3227513227513227E-3</v>
      </c>
      <c r="H10" s="46">
        <f t="shared" si="0"/>
        <v>6.3492063492063492E-3</v>
      </c>
      <c r="I10" s="46">
        <f t="shared" si="0"/>
        <v>1.8518518518518517E-3</v>
      </c>
      <c r="J10" s="46">
        <f t="shared" si="0"/>
        <v>2.1164021164021161E-3</v>
      </c>
      <c r="K10" s="46">
        <f t="shared" si="0"/>
        <v>2.3809523809523812E-3</v>
      </c>
      <c r="L10" s="47">
        <f t="shared" si="0"/>
        <v>2.6455026455026454E-3</v>
      </c>
      <c r="M10" s="48">
        <f t="shared" si="0"/>
        <v>3.968253968253968E-3</v>
      </c>
      <c r="N10" s="35">
        <f t="shared" si="1"/>
        <v>15.75</v>
      </c>
      <c r="O10" s="36">
        <f t="shared" si="2"/>
        <v>2.6455026455026454E-3</v>
      </c>
    </row>
    <row r="11" spans="2:15" x14ac:dyDescent="0.25">
      <c r="B11" s="44">
        <v>0.95</v>
      </c>
      <c r="C11" s="45">
        <f t="shared" si="0"/>
        <v>2.5062656641604004E-4</v>
      </c>
      <c r="D11" s="46">
        <f t="shared" si="0"/>
        <v>5.0125313283208009E-4</v>
      </c>
      <c r="E11" s="46">
        <f t="shared" si="0"/>
        <v>7.5187969924812035E-4</v>
      </c>
      <c r="F11" s="46">
        <f t="shared" si="0"/>
        <v>1.0025062656641602E-3</v>
      </c>
      <c r="G11" s="46">
        <f t="shared" si="0"/>
        <v>1.2531328320802004E-3</v>
      </c>
      <c r="H11" s="46">
        <f t="shared" si="0"/>
        <v>6.0150375939849628E-3</v>
      </c>
      <c r="I11" s="46">
        <f t="shared" si="0"/>
        <v>1.7543859649122805E-3</v>
      </c>
      <c r="J11" s="46">
        <f t="shared" si="0"/>
        <v>2.0050125313283203E-3</v>
      </c>
      <c r="K11" s="46">
        <f t="shared" si="0"/>
        <v>2.255639097744361E-3</v>
      </c>
      <c r="L11" s="47">
        <f t="shared" si="0"/>
        <v>2.5062656641604009E-3</v>
      </c>
      <c r="M11" s="48">
        <f t="shared" si="0"/>
        <v>3.7593984962406013E-3</v>
      </c>
      <c r="N11" s="35">
        <f t="shared" si="1"/>
        <v>16.625</v>
      </c>
      <c r="O11" s="36">
        <f t="shared" si="2"/>
        <v>2.5062656641604009E-3</v>
      </c>
    </row>
    <row r="12" spans="2:15" x14ac:dyDescent="0.25">
      <c r="B12" s="44">
        <v>1</v>
      </c>
      <c r="C12" s="45">
        <f t="shared" si="0"/>
        <v>2.3809523809523807E-4</v>
      </c>
      <c r="D12" s="46">
        <f t="shared" si="0"/>
        <v>4.7619047619047614E-4</v>
      </c>
      <c r="E12" s="46">
        <f t="shared" si="0"/>
        <v>7.1428571428571429E-4</v>
      </c>
      <c r="F12" s="46">
        <f t="shared" si="0"/>
        <v>9.5238095238095227E-4</v>
      </c>
      <c r="G12" s="46">
        <f t="shared" si="0"/>
        <v>1.1904761904761904E-3</v>
      </c>
      <c r="H12" s="46">
        <f t="shared" si="0"/>
        <v>5.7142857142857143E-3</v>
      </c>
      <c r="I12" s="46">
        <f t="shared" si="0"/>
        <v>1.6666666666666666E-3</v>
      </c>
      <c r="J12" s="46">
        <f t="shared" si="0"/>
        <v>1.9047619047619045E-3</v>
      </c>
      <c r="K12" s="46">
        <f t="shared" si="0"/>
        <v>2.142857142857143E-3</v>
      </c>
      <c r="L12" s="47">
        <f t="shared" si="0"/>
        <v>2.3809523809523807E-3</v>
      </c>
      <c r="M12" s="48">
        <f t="shared" si="0"/>
        <v>3.5714285714285713E-3</v>
      </c>
      <c r="N12" s="35">
        <f t="shared" si="1"/>
        <v>17.5</v>
      </c>
      <c r="O12" s="36">
        <f t="shared" si="2"/>
        <v>2.3809523809523807E-3</v>
      </c>
    </row>
    <row r="13" spans="2:15" x14ac:dyDescent="0.25">
      <c r="B13" s="44">
        <v>1.05</v>
      </c>
      <c r="C13" s="45">
        <f t="shared" si="0"/>
        <v>2.2675736961451243E-4</v>
      </c>
      <c r="D13" s="46">
        <f t="shared" si="0"/>
        <v>4.5351473922902486E-4</v>
      </c>
      <c r="E13" s="46">
        <f t="shared" si="0"/>
        <v>6.8027210884353737E-4</v>
      </c>
      <c r="F13" s="46">
        <f t="shared" si="0"/>
        <v>9.0702947845804972E-4</v>
      </c>
      <c r="G13" s="46">
        <f t="shared" si="0"/>
        <v>1.1337868480725624E-3</v>
      </c>
      <c r="H13" s="46">
        <f t="shared" si="0"/>
        <v>5.4421768707482989E-3</v>
      </c>
      <c r="I13" s="46">
        <f t="shared" si="0"/>
        <v>1.5873015873015871E-3</v>
      </c>
      <c r="J13" s="46">
        <f t="shared" si="0"/>
        <v>1.8140589569160994E-3</v>
      </c>
      <c r="K13" s="46">
        <f t="shared" si="0"/>
        <v>2.0408163265306124E-3</v>
      </c>
      <c r="L13" s="47">
        <f t="shared" si="0"/>
        <v>2.2675736961451248E-3</v>
      </c>
      <c r="M13" s="48">
        <f t="shared" si="0"/>
        <v>3.4013605442176869E-3</v>
      </c>
      <c r="N13" s="35">
        <f t="shared" si="1"/>
        <v>18.375</v>
      </c>
      <c r="O13" s="36">
        <f t="shared" si="2"/>
        <v>2.2675736961451248E-3</v>
      </c>
    </row>
    <row r="14" spans="2:15" x14ac:dyDescent="0.25">
      <c r="B14" s="44">
        <v>1.1000000000000001</v>
      </c>
      <c r="C14" s="45">
        <f t="shared" si="0"/>
        <v>2.1645021645021642E-4</v>
      </c>
      <c r="D14" s="46">
        <f t="shared" si="0"/>
        <v>4.3290043290043285E-4</v>
      </c>
      <c r="E14" s="46">
        <f t="shared" si="0"/>
        <v>6.4935064935064935E-4</v>
      </c>
      <c r="F14" s="46">
        <f t="shared" si="0"/>
        <v>8.6580086580086569E-4</v>
      </c>
      <c r="G14" s="46">
        <f t="shared" si="0"/>
        <v>1.0822510822510823E-3</v>
      </c>
      <c r="H14" s="46">
        <f t="shared" si="0"/>
        <v>5.1948051948051948E-3</v>
      </c>
      <c r="I14" s="46">
        <f t="shared" si="0"/>
        <v>1.5151515151515149E-3</v>
      </c>
      <c r="J14" s="46">
        <f t="shared" si="0"/>
        <v>1.7316017316017314E-3</v>
      </c>
      <c r="K14" s="46">
        <f t="shared" si="0"/>
        <v>1.9480519480519481E-3</v>
      </c>
      <c r="L14" s="47">
        <f t="shared" si="0"/>
        <v>2.1645021645021645E-3</v>
      </c>
      <c r="M14" s="48">
        <f t="shared" si="0"/>
        <v>3.246753246753247E-3</v>
      </c>
      <c r="N14" s="35">
        <f t="shared" si="1"/>
        <v>19.25</v>
      </c>
      <c r="O14" s="36">
        <f t="shared" si="2"/>
        <v>2.1645021645021645E-3</v>
      </c>
    </row>
    <row r="15" spans="2:15" x14ac:dyDescent="0.25">
      <c r="B15" s="44">
        <v>1.1499999999999999</v>
      </c>
      <c r="C15" s="45">
        <f t="shared" si="0"/>
        <v>2.0703933747412005E-4</v>
      </c>
      <c r="D15" s="46">
        <f t="shared" si="0"/>
        <v>4.1407867494824011E-4</v>
      </c>
      <c r="E15" s="46">
        <f t="shared" si="0"/>
        <v>6.2111801242236027E-4</v>
      </c>
      <c r="F15" s="46">
        <f t="shared" si="0"/>
        <v>8.2815734989648022E-4</v>
      </c>
      <c r="G15" s="46">
        <f t="shared" si="0"/>
        <v>1.0351966873706003E-3</v>
      </c>
      <c r="H15" s="46">
        <f t="shared" si="0"/>
        <v>4.9689440993788822E-3</v>
      </c>
      <c r="I15" s="46">
        <f t="shared" si="0"/>
        <v>1.4492753623188404E-3</v>
      </c>
      <c r="J15" s="46">
        <f t="shared" si="0"/>
        <v>1.6563146997929604E-3</v>
      </c>
      <c r="K15" s="46">
        <f t="shared" si="0"/>
        <v>1.8633540372670807E-3</v>
      </c>
      <c r="L15" s="47">
        <f t="shared" si="0"/>
        <v>2.0703933747412005E-3</v>
      </c>
      <c r="M15" s="48">
        <f t="shared" si="0"/>
        <v>3.105590062111801E-3</v>
      </c>
      <c r="N15" s="35">
        <f t="shared" si="1"/>
        <v>20.125</v>
      </c>
      <c r="O15" s="36">
        <f t="shared" si="2"/>
        <v>2.0703933747412005E-3</v>
      </c>
    </row>
    <row r="16" spans="2:15" x14ac:dyDescent="0.25">
      <c r="B16" s="49">
        <v>1.2</v>
      </c>
      <c r="C16" s="50">
        <f t="shared" si="0"/>
        <v>1.9841269841269839E-4</v>
      </c>
      <c r="D16" s="51">
        <f t="shared" si="0"/>
        <v>3.9682539682539677E-4</v>
      </c>
      <c r="E16" s="51">
        <f t="shared" si="0"/>
        <v>5.9523809523809529E-4</v>
      </c>
      <c r="F16" s="51">
        <f t="shared" si="0"/>
        <v>7.9365079365079354E-4</v>
      </c>
      <c r="G16" s="51">
        <f t="shared" si="0"/>
        <v>9.9206349206349201E-4</v>
      </c>
      <c r="H16" s="51">
        <f t="shared" si="0"/>
        <v>4.7619047619047623E-3</v>
      </c>
      <c r="I16" s="51">
        <f t="shared" si="0"/>
        <v>1.3888888888888887E-3</v>
      </c>
      <c r="J16" s="51">
        <f t="shared" si="0"/>
        <v>1.5873015873015871E-3</v>
      </c>
      <c r="K16" s="51">
        <f t="shared" si="0"/>
        <v>1.7857142857142857E-3</v>
      </c>
      <c r="L16" s="52">
        <f t="shared" si="0"/>
        <v>1.984126984126984E-3</v>
      </c>
      <c r="M16" s="48">
        <f t="shared" si="0"/>
        <v>2.976190476190476E-3</v>
      </c>
      <c r="N16" s="35">
        <f t="shared" si="1"/>
        <v>21</v>
      </c>
      <c r="O16" s="36">
        <f t="shared" si="2"/>
        <v>1.984126984126984E-3</v>
      </c>
    </row>
    <row r="17" spans="2:15" ht="15.75" thickBot="1" x14ac:dyDescent="0.3">
      <c r="B17" s="53">
        <v>0.98</v>
      </c>
      <c r="C17" s="54">
        <f t="shared" si="0"/>
        <v>2.4295432458697761E-4</v>
      </c>
      <c r="D17" s="55">
        <f t="shared" si="0"/>
        <v>4.8590864917395522E-4</v>
      </c>
      <c r="E17" s="55">
        <f t="shared" si="0"/>
        <v>7.2886297376093293E-4</v>
      </c>
      <c r="F17" s="55">
        <f t="shared" si="0"/>
        <v>9.7181729834791043E-4</v>
      </c>
      <c r="G17" s="55">
        <f t="shared" si="0"/>
        <v>1.2147716229348883E-3</v>
      </c>
      <c r="H17" s="55">
        <f t="shared" si="0"/>
        <v>5.8309037900874635E-3</v>
      </c>
      <c r="I17" s="55">
        <f t="shared" si="0"/>
        <v>1.7006802721088435E-3</v>
      </c>
      <c r="J17" s="55">
        <f t="shared" si="0"/>
        <v>1.9436345966958209E-3</v>
      </c>
      <c r="K17" s="55">
        <f t="shared" si="0"/>
        <v>2.1865889212827989E-3</v>
      </c>
      <c r="L17" s="56">
        <f t="shared" si="0"/>
        <v>2.4295432458697765E-3</v>
      </c>
      <c r="M17" s="57">
        <f t="shared" si="0"/>
        <v>3.6443148688046646E-3</v>
      </c>
      <c r="N17" s="37">
        <f t="shared" si="1"/>
        <v>17.149999999999999</v>
      </c>
      <c r="O17" s="38">
        <f t="shared" si="2"/>
        <v>2.4295432458697765E-3</v>
      </c>
    </row>
    <row r="18" spans="2:15" ht="15.75" thickBot="1" x14ac:dyDescent="0.3"/>
    <row r="19" spans="2:15" x14ac:dyDescent="0.25"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2:15" x14ac:dyDescent="0.25">
      <c r="B20" s="21" t="s">
        <v>7</v>
      </c>
      <c r="C20" s="22"/>
      <c r="D20" s="22"/>
      <c r="E20" s="22"/>
      <c r="F20" s="22"/>
      <c r="G20" t="s">
        <v>2</v>
      </c>
      <c r="I20" s="10">
        <f>N6</f>
        <v>12.25</v>
      </c>
      <c r="J20" t="s">
        <v>0</v>
      </c>
      <c r="K20" t="s">
        <v>5</v>
      </c>
      <c r="L20" s="11">
        <f>O6</f>
        <v>3.4013605442176869E-3</v>
      </c>
      <c r="M20" s="11"/>
      <c r="N20" t="s">
        <v>6</v>
      </c>
      <c r="O20" s="12"/>
    </row>
    <row r="21" spans="2:15" x14ac:dyDescent="0.25">
      <c r="B21" s="21" t="s">
        <v>8</v>
      </c>
      <c r="C21" s="22"/>
      <c r="D21" s="22"/>
      <c r="E21" s="22"/>
      <c r="F21" s="22"/>
      <c r="G21" t="s">
        <v>3</v>
      </c>
      <c r="H21" s="26">
        <f>10000*$H$2/($F$2*1000*$B10)</f>
        <v>2.6455026455026454E-2</v>
      </c>
      <c r="I21" s="26"/>
      <c r="J21" t="s">
        <v>4</v>
      </c>
      <c r="K21" s="26">
        <f>10000*$H$2/($F$2*1000*$B9)</f>
        <v>2.8011204481792715E-2</v>
      </c>
      <c r="L21" s="26"/>
      <c r="M21" s="16"/>
      <c r="O21" s="12"/>
    </row>
    <row r="22" spans="2:15" x14ac:dyDescent="0.25">
      <c r="B22" s="21" t="s">
        <v>9</v>
      </c>
      <c r="C22" s="22"/>
      <c r="D22" s="22"/>
      <c r="E22" s="22"/>
      <c r="F22" s="22"/>
      <c r="G22" t="s">
        <v>3</v>
      </c>
      <c r="H22" s="26">
        <f>21097*$H$2/($F$2*1000*$B9)</f>
        <v>5.909523809523809E-2</v>
      </c>
      <c r="I22" s="27"/>
      <c r="J22" t="s">
        <v>4</v>
      </c>
      <c r="K22" s="26">
        <f>21097*$H$2/($F$2*1000*$B8)</f>
        <v>6.278869047619047E-2</v>
      </c>
      <c r="L22" s="27"/>
      <c r="M22" s="17"/>
      <c r="O22" s="12"/>
    </row>
    <row r="23" spans="2:15" ht="15.75" thickBot="1" x14ac:dyDescent="0.3">
      <c r="B23" s="19" t="s">
        <v>10</v>
      </c>
      <c r="C23" s="20"/>
      <c r="D23" s="20"/>
      <c r="E23" s="20"/>
      <c r="F23" s="20"/>
      <c r="G23" s="13" t="s">
        <v>3</v>
      </c>
      <c r="H23" s="28">
        <f>42195*$H$2/($F$2*1000*$B8)</f>
        <v>0.12558035714285715</v>
      </c>
      <c r="I23" s="29"/>
      <c r="J23" s="13" t="s">
        <v>4</v>
      </c>
      <c r="K23" s="28">
        <f>42195*$H$2/($F$2*1000*$B7)</f>
        <v>0.13395238095238096</v>
      </c>
      <c r="L23" s="29"/>
      <c r="M23" s="18"/>
      <c r="N23" s="13"/>
      <c r="O23" s="14"/>
    </row>
  </sheetData>
  <sheetProtection algorithmName="SHA-512" hashValue="8/pKZF+roeiKfsazq/vF7c8tmPD/J90DfmQc6dn8ClW6N5BzpuepnhStqRSpVRB2XBeRuI93S/P2rMO10AteqA==" saltValue="o1SOusvIeFhghT3JkRIz/Q==" spinCount="100000" sheet="1" objects="1" scenarios="1" selectLockedCells="1"/>
  <mergeCells count="12">
    <mergeCell ref="B23:F23"/>
    <mergeCell ref="B22:F22"/>
    <mergeCell ref="B21:F21"/>
    <mergeCell ref="B20:F20"/>
    <mergeCell ref="B2:E2"/>
    <mergeCell ref="B3:O3"/>
    <mergeCell ref="K21:L21"/>
    <mergeCell ref="K22:L22"/>
    <mergeCell ref="K23:L23"/>
    <mergeCell ref="H23:I23"/>
    <mergeCell ref="H22:I22"/>
    <mergeCell ref="H21:I21"/>
  </mergeCells>
  <pageMargins left="0.7" right="0.7" top="0.75" bottom="0.75" header="0.3" footer="0.3"/>
  <pageSetup paperSize="9" scale="67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Martins</dc:creator>
  <cp:lastModifiedBy>Cyril Martins</cp:lastModifiedBy>
  <cp:lastPrinted>2022-10-07T12:22:55Z</cp:lastPrinted>
  <dcterms:created xsi:type="dcterms:W3CDTF">2021-11-01T16:57:20Z</dcterms:created>
  <dcterms:modified xsi:type="dcterms:W3CDTF">2024-10-18T09:17:11Z</dcterms:modified>
</cp:coreProperties>
</file>